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date1904="1" showInkAnnotation="0" autoCompressPictures="0"/>
  <bookViews>
    <workbookView xWindow="0" yWindow="0" windowWidth="25600" windowHeight="14400" tabRatio="500" activeTab="2"/>
  </bookViews>
  <sheets>
    <sheet name="Calculator" sheetId="1" r:id="rId1"/>
    <sheet name="Analysis" sheetId="3" r:id="rId2"/>
    <sheet name="Chart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0" i="3" l="1"/>
  <c r="C95" i="3"/>
  <c r="C96" i="3"/>
  <c r="B90" i="3"/>
  <c r="C97" i="3"/>
  <c r="C98" i="3"/>
  <c r="C100" i="3"/>
  <c r="D95" i="3"/>
  <c r="D96" i="3"/>
  <c r="D97" i="3"/>
  <c r="D98" i="3"/>
  <c r="D100" i="3"/>
  <c r="E95" i="3"/>
  <c r="E96" i="3"/>
  <c r="E97" i="3"/>
  <c r="E98" i="3"/>
  <c r="E100" i="3"/>
  <c r="F95" i="3"/>
  <c r="F96" i="3"/>
  <c r="F97" i="3"/>
  <c r="F98" i="3"/>
  <c r="F100" i="3"/>
  <c r="G95" i="3"/>
  <c r="G96" i="3"/>
  <c r="G97" i="3"/>
  <c r="G98" i="3"/>
  <c r="G100" i="3"/>
  <c r="G102" i="3"/>
  <c r="F102" i="3"/>
  <c r="E102" i="3"/>
  <c r="D102" i="3"/>
  <c r="C102" i="3"/>
  <c r="B102" i="3"/>
  <c r="B79" i="3"/>
  <c r="C74" i="3"/>
  <c r="C75" i="3"/>
  <c r="B69" i="3"/>
  <c r="C76" i="3"/>
  <c r="C77" i="3"/>
  <c r="C79" i="3"/>
  <c r="D74" i="3"/>
  <c r="D75" i="3"/>
  <c r="D76" i="3"/>
  <c r="D77" i="3"/>
  <c r="D79" i="3"/>
  <c r="E74" i="3"/>
  <c r="E75" i="3"/>
  <c r="E76" i="3"/>
  <c r="E77" i="3"/>
  <c r="E79" i="3"/>
  <c r="F74" i="3"/>
  <c r="F75" i="3"/>
  <c r="F76" i="3"/>
  <c r="F77" i="3"/>
  <c r="F79" i="3"/>
  <c r="G74" i="3"/>
  <c r="G75" i="3"/>
  <c r="G76" i="3"/>
  <c r="G77" i="3"/>
  <c r="G79" i="3"/>
  <c r="G81" i="3"/>
  <c r="F81" i="3"/>
  <c r="E81" i="3"/>
  <c r="D81" i="3"/>
  <c r="C81" i="3"/>
  <c r="B81" i="3"/>
  <c r="B58" i="3"/>
  <c r="C53" i="3"/>
  <c r="C54" i="3"/>
  <c r="B48" i="3"/>
  <c r="C55" i="3"/>
  <c r="C56" i="3"/>
  <c r="C58" i="3"/>
  <c r="D53" i="3"/>
  <c r="D54" i="3"/>
  <c r="D55" i="3"/>
  <c r="D56" i="3"/>
  <c r="D58" i="3"/>
  <c r="E53" i="3"/>
  <c r="E54" i="3"/>
  <c r="E55" i="3"/>
  <c r="E56" i="3"/>
  <c r="E58" i="3"/>
  <c r="F53" i="3"/>
  <c r="F54" i="3"/>
  <c r="F55" i="3"/>
  <c r="F56" i="3"/>
  <c r="F58" i="3"/>
  <c r="G53" i="3"/>
  <c r="G54" i="3"/>
  <c r="G55" i="3"/>
  <c r="G56" i="3"/>
  <c r="G58" i="3"/>
  <c r="G60" i="3"/>
  <c r="F60" i="3"/>
  <c r="E60" i="3"/>
  <c r="D60" i="3"/>
  <c r="C60" i="3"/>
  <c r="B60" i="3"/>
  <c r="B37" i="3"/>
  <c r="C32" i="3"/>
  <c r="C33" i="3"/>
  <c r="B27" i="3"/>
  <c r="C34" i="3"/>
  <c r="C35" i="3"/>
  <c r="C37" i="3"/>
  <c r="D32" i="3"/>
  <c r="D33" i="3"/>
  <c r="D34" i="3"/>
  <c r="D35" i="3"/>
  <c r="D37" i="3"/>
  <c r="E32" i="3"/>
  <c r="E33" i="3"/>
  <c r="E34" i="3"/>
  <c r="E35" i="3"/>
  <c r="E37" i="3"/>
  <c r="F32" i="3"/>
  <c r="F33" i="3"/>
  <c r="F34" i="3"/>
  <c r="F35" i="3"/>
  <c r="F37" i="3"/>
  <c r="G32" i="3"/>
  <c r="G33" i="3"/>
  <c r="G34" i="3"/>
  <c r="G35" i="3"/>
  <c r="G37" i="3"/>
  <c r="G39" i="3"/>
  <c r="F39" i="3"/>
  <c r="E39" i="3"/>
  <c r="D39" i="3"/>
  <c r="C39" i="3"/>
  <c r="B39" i="3"/>
  <c r="B16" i="3"/>
  <c r="C11" i="3"/>
  <c r="C12" i="3"/>
  <c r="B6" i="3"/>
  <c r="C13" i="3"/>
  <c r="C14" i="3"/>
  <c r="C16" i="3"/>
  <c r="D11" i="3"/>
  <c r="D12" i="3"/>
  <c r="D13" i="3"/>
  <c r="D14" i="3"/>
  <c r="D16" i="3"/>
  <c r="E11" i="3"/>
  <c r="E12" i="3"/>
  <c r="E13" i="3"/>
  <c r="E14" i="3"/>
  <c r="E16" i="3"/>
  <c r="F11" i="3"/>
  <c r="F12" i="3"/>
  <c r="F13" i="3"/>
  <c r="F14" i="3"/>
  <c r="F16" i="3"/>
  <c r="G11" i="3"/>
  <c r="G12" i="3"/>
  <c r="G13" i="3"/>
  <c r="G14" i="3"/>
  <c r="G16" i="3"/>
  <c r="G18" i="3"/>
  <c r="F18" i="3"/>
  <c r="E18" i="3"/>
  <c r="D18" i="3"/>
  <c r="C18" i="3"/>
  <c r="B18" i="3"/>
  <c r="B16" i="1"/>
  <c r="C11" i="1"/>
  <c r="C12" i="1"/>
  <c r="B6" i="1"/>
  <c r="C13" i="1"/>
  <c r="C14" i="1"/>
  <c r="C16" i="1"/>
  <c r="D11" i="1"/>
  <c r="D12" i="1"/>
  <c r="D13" i="1"/>
  <c r="D14" i="1"/>
  <c r="D16" i="1"/>
  <c r="E11" i="1"/>
  <c r="E12" i="1"/>
  <c r="E13" i="1"/>
  <c r="E14" i="1"/>
  <c r="E16" i="1"/>
  <c r="F11" i="1"/>
  <c r="F12" i="1"/>
  <c r="F13" i="1"/>
  <c r="F14" i="1"/>
  <c r="F16" i="1"/>
  <c r="G11" i="1"/>
  <c r="G12" i="1"/>
  <c r="G13" i="1"/>
  <c r="G14" i="1"/>
  <c r="G16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<sst xmlns="http://schemas.openxmlformats.org/spreadsheetml/2006/main" count="107" uniqueCount="22">
  <si>
    <t>Initial Cost</t>
    <phoneticPr fontId="1" type="noConversion"/>
  </si>
  <si>
    <t>Cost of Capital</t>
    <phoneticPr fontId="1" type="noConversion"/>
  </si>
  <si>
    <t>Estimated Depreciation</t>
    <phoneticPr fontId="1" type="noConversion"/>
  </si>
  <si>
    <t>Estimated Increased Revenue</t>
    <phoneticPr fontId="1" type="noConversion"/>
  </si>
  <si>
    <t>Cost Savings</t>
    <phoneticPr fontId="1" type="noConversion"/>
  </si>
  <si>
    <t>Depreciation</t>
    <phoneticPr fontId="1" type="noConversion"/>
  </si>
  <si>
    <t>Interest</t>
    <phoneticPr fontId="1" type="noConversion"/>
  </si>
  <si>
    <t>Year 1</t>
    <phoneticPr fontId="1" type="noConversion"/>
  </si>
  <si>
    <t>Year 2</t>
    <phoneticPr fontId="1" type="noConversion"/>
  </si>
  <si>
    <t>Year 3</t>
    <phoneticPr fontId="1" type="noConversion"/>
  </si>
  <si>
    <t>Year 4</t>
    <phoneticPr fontId="1" type="noConversion"/>
  </si>
  <si>
    <t xml:space="preserve"> Year 5</t>
    <phoneticPr fontId="1" type="noConversion"/>
  </si>
  <si>
    <t>Year 6</t>
    <phoneticPr fontId="1" type="noConversion"/>
  </si>
  <si>
    <t>ROI</t>
    <phoneticPr fontId="1" type="noConversion"/>
  </si>
  <si>
    <t>Investment 1</t>
    <phoneticPr fontId="1" type="noConversion"/>
  </si>
  <si>
    <t>Investment 2</t>
    <phoneticPr fontId="1" type="noConversion"/>
  </si>
  <si>
    <t>Estimated Net Cost Savings</t>
    <phoneticPr fontId="1" type="noConversion"/>
  </si>
  <si>
    <t>Increased Revenue</t>
    <phoneticPr fontId="1" type="noConversion"/>
  </si>
  <si>
    <t>Net Revenue</t>
    <phoneticPr fontId="1" type="noConversion"/>
  </si>
  <si>
    <t>Investment 3</t>
    <phoneticPr fontId="1" type="noConversion"/>
  </si>
  <si>
    <t>Investment 4</t>
    <phoneticPr fontId="1" type="noConversion"/>
  </si>
  <si>
    <t>Investment 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</si>
</sst>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0"/>
      <name val="Verdana"/>
    </font>
    <font>
      <sz val="8"/>
      <name val="Verdana"/>
    </font>
    <font>
      <b/>
      <sz val="16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0" fontId="0" fillId="0" borderId="1" xfId="0" applyNumberFormat="1" applyBorder="1"/>
    <xf numFmtId="8" fontId="0" fillId="0" borderId="1" xfId="0" applyNumberFormat="1" applyBorder="1"/>
    <xf numFmtId="8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0" xfId="0" applyBorder="1"/>
    <xf numFmtId="164" fontId="0" fillId="0" borderId="2" xfId="0" applyNumberFormat="1" applyBorder="1"/>
    <xf numFmtId="0" fontId="0" fillId="2" borderId="5" xfId="0" applyFill="1" applyBorder="1"/>
    <xf numFmtId="164" fontId="0" fillId="0" borderId="1" xfId="0" applyNumberFormat="1" applyBorder="1"/>
    <xf numFmtId="8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0" fontId="0" fillId="0" borderId="1" xfId="0" applyNumberFormat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b/>
        <i/>
        <strike val="0"/>
        <condense val="0"/>
        <extend val="0"/>
        <color auto="1"/>
      </font>
      <fill>
        <patternFill>
          <bgColor indexed="27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/>
        <strike val="0"/>
        <condense val="0"/>
        <extend val="0"/>
        <color auto="1"/>
      </font>
      <fill>
        <patternFill>
          <bgColor indexed="27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ROI Analysis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Analysis!$A$1</c:f>
              <c:strCache>
                <c:ptCount val="1"/>
                <c:pt idx="0">
                  <c:v>Investment 1</c:v>
                </c:pt>
              </c:strCache>
            </c:strRef>
          </c:tx>
          <c:cat>
            <c:strRef>
              <c:f>Analysis!$B$94:$G$94</c:f>
              <c:strCache>
                <c:ptCount val="6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 Year 5</c:v>
                </c:pt>
                <c:pt idx="5">
                  <c:v>Year 6</c:v>
                </c:pt>
              </c:strCache>
            </c:strRef>
          </c:cat>
          <c:val>
            <c:numRef>
              <c:f>Analysis!$B$18:$G$18</c:f>
              <c:numCache>
                <c:formatCode>0.00%</c:formatCode>
                <c:ptCount val="6"/>
                <c:pt idx="0">
                  <c:v>-1.0</c:v>
                </c:pt>
                <c:pt idx="1">
                  <c:v>-0.95675</c:v>
                </c:pt>
                <c:pt idx="2">
                  <c:v>-0.826</c:v>
                </c:pt>
                <c:pt idx="3">
                  <c:v>-0.60775</c:v>
                </c:pt>
                <c:pt idx="4">
                  <c:v>-0.51946</c:v>
                </c:pt>
                <c:pt idx="5">
                  <c:v>0.09125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Analysis!$A$22</c:f>
              <c:strCache>
                <c:ptCount val="1"/>
                <c:pt idx="0">
                  <c:v>Investment 2</c:v>
                </c:pt>
              </c:strCache>
            </c:strRef>
          </c:tx>
          <c:cat>
            <c:strRef>
              <c:f>Analysis!$B$94:$G$94</c:f>
              <c:strCache>
                <c:ptCount val="6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 Year 5</c:v>
                </c:pt>
                <c:pt idx="5">
                  <c:v>Year 6</c:v>
                </c:pt>
              </c:strCache>
            </c:strRef>
          </c:cat>
          <c:val>
            <c:numRef>
              <c:f>Analysis!$B$39:$G$39</c:f>
              <c:numCache>
                <c:formatCode>0.00%</c:formatCode>
                <c:ptCount val="6"/>
                <c:pt idx="0">
                  <c:v>-1.0</c:v>
                </c:pt>
                <c:pt idx="1">
                  <c:v>-0.9698</c:v>
                </c:pt>
                <c:pt idx="2">
                  <c:v>-0.8396</c:v>
                </c:pt>
                <c:pt idx="3">
                  <c:v>-0.6094</c:v>
                </c:pt>
                <c:pt idx="4">
                  <c:v>-0.508768</c:v>
                </c:pt>
                <c:pt idx="5">
                  <c:v>0.151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Analysis!$A$43</c:f>
              <c:strCache>
                <c:ptCount val="1"/>
                <c:pt idx="0">
                  <c:v>Investment 3</c:v>
                </c:pt>
              </c:strCache>
            </c:strRef>
          </c:tx>
          <c:cat>
            <c:strRef>
              <c:f>Analysis!$B$94:$G$94</c:f>
              <c:strCache>
                <c:ptCount val="6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 Year 5</c:v>
                </c:pt>
                <c:pt idx="5">
                  <c:v>Year 6</c:v>
                </c:pt>
              </c:strCache>
            </c:strRef>
          </c:cat>
          <c:val>
            <c:numRef>
              <c:f>Analysis!$B$60:$G$60</c:f>
              <c:numCache>
                <c:formatCode>0.00%</c:formatCode>
                <c:ptCount val="6"/>
                <c:pt idx="0">
                  <c:v>-1.0</c:v>
                </c:pt>
                <c:pt idx="1">
                  <c:v>-0.9945</c:v>
                </c:pt>
                <c:pt idx="2">
                  <c:v>-0.897333333333333</c:v>
                </c:pt>
                <c:pt idx="3">
                  <c:v>-0.7085</c:v>
                </c:pt>
                <c:pt idx="4">
                  <c:v>-0.616306666666667</c:v>
                </c:pt>
                <c:pt idx="5">
                  <c:v>-0.0558333333333333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Analysis!$A$64</c:f>
              <c:strCache>
                <c:ptCount val="1"/>
                <c:pt idx="0">
                  <c:v>Investment 4</c:v>
                </c:pt>
              </c:strCache>
            </c:strRef>
          </c:tx>
          <c:cat>
            <c:strRef>
              <c:f>Analysis!$B$94:$G$94</c:f>
              <c:strCache>
                <c:ptCount val="6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 Year 5</c:v>
                </c:pt>
                <c:pt idx="5">
                  <c:v>Year 6</c:v>
                </c:pt>
              </c:strCache>
            </c:strRef>
          </c:cat>
          <c:val>
            <c:numRef>
              <c:f>Analysis!$B$81:$G$81</c:f>
              <c:numCache>
                <c:formatCode>0.00%</c:formatCode>
                <c:ptCount val="6"/>
                <c:pt idx="0">
                  <c:v>-1.0</c:v>
                </c:pt>
                <c:pt idx="1">
                  <c:v>-0.9365</c:v>
                </c:pt>
                <c:pt idx="2">
                  <c:v>-0.756333333333333</c:v>
                </c:pt>
                <c:pt idx="3">
                  <c:v>-0.4595</c:v>
                </c:pt>
                <c:pt idx="4">
                  <c:v>-0.34178</c:v>
                </c:pt>
                <c:pt idx="5">
                  <c:v>0.484166666666667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Analysis!$A$85</c:f>
              <c:strCache>
                <c:ptCount val="1"/>
                <c:pt idx="0">
                  <c:v>Investment 5</c:v>
                </c:pt>
              </c:strCache>
            </c:strRef>
          </c:tx>
          <c:cat>
            <c:strRef>
              <c:f>Analysis!$B$94:$G$94</c:f>
              <c:strCache>
                <c:ptCount val="6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 Year 5</c:v>
                </c:pt>
                <c:pt idx="5">
                  <c:v>Year 6</c:v>
                </c:pt>
              </c:strCache>
            </c:strRef>
          </c:cat>
          <c:val>
            <c:numRef>
              <c:f>Analysis!$B$102:$G$102</c:f>
              <c:numCache>
                <c:formatCode>0.00%</c:formatCode>
                <c:ptCount val="6"/>
                <c:pt idx="0">
                  <c:v>-1.0</c:v>
                </c:pt>
                <c:pt idx="1">
                  <c:v>-0.969777777777778</c:v>
                </c:pt>
                <c:pt idx="2">
                  <c:v>-0.850666666666667</c:v>
                </c:pt>
                <c:pt idx="3">
                  <c:v>-0.642666666666667</c:v>
                </c:pt>
                <c:pt idx="4">
                  <c:v>-0.553075555555556</c:v>
                </c:pt>
                <c:pt idx="5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1"/>
          <c:showSerName val="0"/>
          <c:showPercent val="0"/>
          <c:showBubbleSize val="0"/>
        </c:dLbls>
        <c:marker val="1"/>
        <c:smooth val="0"/>
        <c:axId val="2062419304"/>
        <c:axId val="2062424904"/>
      </c:lineChart>
      <c:catAx>
        <c:axId val="2062419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38100" cmpd="sng"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62424904"/>
        <c:crosses val="autoZero"/>
        <c:auto val="1"/>
        <c:lblAlgn val="ctr"/>
        <c:lblOffset val="100"/>
        <c:noMultiLvlLbl val="0"/>
      </c:catAx>
      <c:valAx>
        <c:axId val="2062424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ROI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62419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914400</xdr:colOff>
      <xdr:row>23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18"/>
  <sheetViews>
    <sheetView view="pageLayout" workbookViewId="0">
      <selection activeCell="F12" sqref="F12"/>
    </sheetView>
  </sheetViews>
  <sheetFormatPr baseColWidth="10" defaultRowHeight="13" x14ac:dyDescent="0"/>
  <cols>
    <col min="1" max="1" width="22.5703125" bestFit="1" customWidth="1"/>
  </cols>
  <sheetData>
    <row r="2" spans="1:7" ht="14" thickBot="1"/>
    <row r="3" spans="1:7" ht="14" thickBot="1">
      <c r="A3" s="7" t="s">
        <v>0</v>
      </c>
      <c r="B3" s="2">
        <v>500000</v>
      </c>
    </row>
    <row r="4" spans="1:7" ht="14" thickBot="1">
      <c r="A4" s="7" t="s">
        <v>1</v>
      </c>
      <c r="B4" s="3">
        <v>7.0000000000000007E-2</v>
      </c>
    </row>
    <row r="5" spans="1:7" ht="14" thickBot="1">
      <c r="A5" s="7" t="s">
        <v>16</v>
      </c>
      <c r="B5" s="4">
        <v>50000</v>
      </c>
    </row>
    <row r="6" spans="1:7" ht="14" thickBot="1">
      <c r="A6" s="7" t="s">
        <v>2</v>
      </c>
      <c r="B6" s="5">
        <f>SLN(500000,1000,10)</f>
        <v>49900</v>
      </c>
    </row>
    <row r="7" spans="1:7" ht="14" thickBot="1">
      <c r="A7" s="7" t="s">
        <v>3</v>
      </c>
      <c r="B7" s="4">
        <v>50000</v>
      </c>
    </row>
    <row r="9" spans="1:7" ht="14" thickBot="1"/>
    <row r="10" spans="1:7" ht="14" thickBot="1">
      <c r="A10" s="10"/>
      <c r="B10" s="7" t="s">
        <v>7</v>
      </c>
      <c r="C10" s="8" t="s">
        <v>8</v>
      </c>
      <c r="D10" s="7" t="s">
        <v>9</v>
      </c>
      <c r="E10" s="7" t="s">
        <v>10</v>
      </c>
      <c r="F10" s="7" t="s">
        <v>11</v>
      </c>
      <c r="G10" s="7" t="s">
        <v>12</v>
      </c>
    </row>
    <row r="11" spans="1:7" ht="14" thickBot="1">
      <c r="A11" s="7" t="s">
        <v>17</v>
      </c>
      <c r="B11" s="11">
        <v>0</v>
      </c>
      <c r="C11" s="2">
        <f>B11+B7</f>
        <v>50000</v>
      </c>
      <c r="D11" s="2">
        <f>C11+B7</f>
        <v>100000</v>
      </c>
      <c r="E11" s="2">
        <f>D11+B7</f>
        <v>150000</v>
      </c>
      <c r="F11" s="2">
        <f>E11+B7</f>
        <v>200000</v>
      </c>
      <c r="G11" s="2">
        <f>F11+B7</f>
        <v>250000</v>
      </c>
    </row>
    <row r="12" spans="1:7" ht="14" thickBot="1">
      <c r="A12" s="9" t="s">
        <v>4</v>
      </c>
      <c r="B12" s="2">
        <v>0</v>
      </c>
      <c r="C12" s="2">
        <f>B5</f>
        <v>50000</v>
      </c>
      <c r="D12" s="2">
        <f>B5</f>
        <v>50000</v>
      </c>
      <c r="E12" s="2">
        <f>B5</f>
        <v>50000</v>
      </c>
      <c r="F12" s="2">
        <f>B5</f>
        <v>50000</v>
      </c>
      <c r="G12" s="2">
        <f>B5</f>
        <v>50000</v>
      </c>
    </row>
    <row r="13" spans="1:7" ht="14" thickBot="1">
      <c r="A13" s="7" t="s">
        <v>5</v>
      </c>
      <c r="B13" s="2">
        <v>0</v>
      </c>
      <c r="C13" s="2">
        <f>B6</f>
        <v>49900</v>
      </c>
      <c r="D13" s="2">
        <f>B6</f>
        <v>49900</v>
      </c>
      <c r="E13" s="2">
        <f>B6</f>
        <v>49900</v>
      </c>
      <c r="F13" s="2">
        <f>B6</f>
        <v>49900</v>
      </c>
      <c r="G13" s="2">
        <f>B6</f>
        <v>49900</v>
      </c>
    </row>
    <row r="14" spans="1:7" ht="14" thickBot="1">
      <c r="A14" s="7" t="s">
        <v>6</v>
      </c>
      <c r="B14" s="2">
        <v>0</v>
      </c>
      <c r="C14" s="2">
        <f>B3*B4</f>
        <v>35000</v>
      </c>
      <c r="D14" s="2">
        <f>B3*B4</f>
        <v>35000</v>
      </c>
      <c r="E14" s="2">
        <f>B3*B4</f>
        <v>35000</v>
      </c>
      <c r="F14" s="2">
        <f>B3*B4</f>
        <v>35000</v>
      </c>
      <c r="G14" s="2">
        <f>B3*B4</f>
        <v>35000</v>
      </c>
    </row>
    <row r="15" spans="1:7" ht="14" thickBot="1">
      <c r="B15" s="1"/>
      <c r="C15" s="1"/>
      <c r="D15" s="1"/>
      <c r="E15" s="1"/>
      <c r="F15" s="1"/>
      <c r="G15" s="1"/>
    </row>
    <row r="16" spans="1:7" ht="14" thickBot="1">
      <c r="A16" s="7" t="s">
        <v>18</v>
      </c>
      <c r="B16" s="6">
        <f>B11+B12-B13-B14</f>
        <v>0</v>
      </c>
      <c r="C16" s="6">
        <f>C11+C12-C13-C14</f>
        <v>15100</v>
      </c>
      <c r="D16" s="6">
        <f>D11+D12-D13-D14</f>
        <v>65100</v>
      </c>
      <c r="E16" s="6">
        <f t="shared" ref="E16:G16" si="0">E11+E12-E13-E14</f>
        <v>115100</v>
      </c>
      <c r="F16" s="6">
        <f t="shared" si="0"/>
        <v>165100</v>
      </c>
      <c r="G16" s="6">
        <f t="shared" si="0"/>
        <v>215100</v>
      </c>
    </row>
    <row r="17" spans="1:7" ht="14" thickBot="1"/>
    <row r="18" spans="1:7" ht="14" thickBot="1">
      <c r="A18" s="12" t="s">
        <v>13</v>
      </c>
      <c r="B18" s="3">
        <f>(B16-B3)/B3</f>
        <v>-1</v>
      </c>
      <c r="C18" s="3">
        <f>(B16+C16-B3)/B3</f>
        <v>-0.9698</v>
      </c>
      <c r="D18" s="3">
        <f>(B16+C16+D16-B3)/B3</f>
        <v>-0.83960000000000001</v>
      </c>
      <c r="E18" s="3">
        <f>(B16+C16+D16+E16-B3)/B3</f>
        <v>-0.60940000000000005</v>
      </c>
      <c r="F18" s="3">
        <f>(B16+C16+D16+316+F16-B3)/B3</f>
        <v>-0.508768</v>
      </c>
      <c r="G18" s="3">
        <f>(B16+C16+D16+E16+F16+G16-B3)/B3</f>
        <v>0.151</v>
      </c>
    </row>
  </sheetData>
  <phoneticPr fontId="1" type="noConversion"/>
  <conditionalFormatting sqref="B18:G18">
    <cfRule type="cellIs" dxfId="1" priority="0" stopIfTrue="1" operator="greaterThan">
      <formula>0</formula>
    </cfRule>
  </conditionalFormatting>
  <pageMargins left="0.75" right="0.75" top="1" bottom="1" header="0.5" footer="0.5"/>
  <pageSetup orientation="landscape" horizontalDpi="4294967292" verticalDpi="4294967292"/>
  <headerFooter>
    <oddHeader>&amp;C&amp;"Courier New,Regular"&amp;12ROI Calculator for New IS Technology Investment_x000D_By: Sarah Major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B92" sqref="B92"/>
    </sheetView>
  </sheetViews>
  <sheetFormatPr baseColWidth="10" defaultRowHeight="13" x14ac:dyDescent="0"/>
  <cols>
    <col min="1" max="1" width="22.5703125" bestFit="1" customWidth="1"/>
    <col min="2" max="2" width="13" bestFit="1" customWidth="1"/>
    <col min="3" max="3" width="11" bestFit="1" customWidth="1"/>
  </cols>
  <sheetData>
    <row r="1" spans="1:7" ht="20">
      <c r="A1" s="18" t="s">
        <v>14</v>
      </c>
      <c r="B1" s="18"/>
      <c r="C1" s="18"/>
      <c r="D1" s="18"/>
      <c r="E1" s="18"/>
      <c r="F1" s="18"/>
      <c r="G1" s="18"/>
    </row>
    <row r="2" spans="1:7" ht="14" thickBot="1"/>
    <row r="3" spans="1:7" ht="14" thickBot="1">
      <c r="A3" s="7" t="s">
        <v>0</v>
      </c>
      <c r="B3" s="13">
        <v>400000</v>
      </c>
    </row>
    <row r="4" spans="1:7" ht="14" thickBot="1">
      <c r="A4" s="7" t="s">
        <v>1</v>
      </c>
      <c r="B4" s="17">
        <v>7.0000000000000007E-2</v>
      </c>
    </row>
    <row r="5" spans="1:7" ht="14" thickBot="1">
      <c r="A5" s="7" t="s">
        <v>16</v>
      </c>
      <c r="B5" s="14">
        <v>50000</v>
      </c>
    </row>
    <row r="6" spans="1:7" ht="14" thickBot="1">
      <c r="A6" s="7" t="s">
        <v>2</v>
      </c>
      <c r="B6" s="14">
        <f>SLN(400000,3000,10)</f>
        <v>39700</v>
      </c>
    </row>
    <row r="7" spans="1:7" ht="14" thickBot="1">
      <c r="A7" s="7" t="s">
        <v>3</v>
      </c>
      <c r="B7" s="14">
        <v>35000</v>
      </c>
    </row>
    <row r="9" spans="1:7" ht="14" thickBot="1"/>
    <row r="10" spans="1:7" ht="14" thickBot="1">
      <c r="A10" s="10"/>
      <c r="B10" s="7" t="s">
        <v>7</v>
      </c>
      <c r="C10" s="8" t="s">
        <v>8</v>
      </c>
      <c r="D10" s="7" t="s">
        <v>9</v>
      </c>
      <c r="E10" s="7" t="s">
        <v>10</v>
      </c>
      <c r="F10" s="7" t="s">
        <v>11</v>
      </c>
      <c r="G10" s="7" t="s">
        <v>12</v>
      </c>
    </row>
    <row r="11" spans="1:7" ht="14" thickBot="1">
      <c r="A11" s="7" t="s">
        <v>17</v>
      </c>
      <c r="B11" s="15">
        <v>0</v>
      </c>
      <c r="C11" s="13">
        <f>B11+B7</f>
        <v>35000</v>
      </c>
      <c r="D11" s="13">
        <f>C11+B7</f>
        <v>70000</v>
      </c>
      <c r="E11" s="13">
        <f>D11+B7</f>
        <v>105000</v>
      </c>
      <c r="F11" s="13">
        <f>E11+B7</f>
        <v>140000</v>
      </c>
      <c r="G11" s="13">
        <f>F11+B7</f>
        <v>175000</v>
      </c>
    </row>
    <row r="12" spans="1:7" ht="14" thickBot="1">
      <c r="A12" s="9" t="s">
        <v>4</v>
      </c>
      <c r="B12" s="13">
        <v>0</v>
      </c>
      <c r="C12" s="13">
        <f>B5</f>
        <v>50000</v>
      </c>
      <c r="D12" s="13">
        <f>B5</f>
        <v>50000</v>
      </c>
      <c r="E12" s="13">
        <f>B5</f>
        <v>50000</v>
      </c>
      <c r="F12" s="13">
        <f>B5</f>
        <v>50000</v>
      </c>
      <c r="G12" s="13">
        <f>B5</f>
        <v>50000</v>
      </c>
    </row>
    <row r="13" spans="1:7" ht="14" thickBot="1">
      <c r="A13" s="7" t="s">
        <v>5</v>
      </c>
      <c r="B13" s="13">
        <v>0</v>
      </c>
      <c r="C13" s="13">
        <f>B6</f>
        <v>39700</v>
      </c>
      <c r="D13" s="13">
        <f>B6</f>
        <v>39700</v>
      </c>
      <c r="E13" s="13">
        <f>B6</f>
        <v>39700</v>
      </c>
      <c r="F13" s="13">
        <f>B6</f>
        <v>39700</v>
      </c>
      <c r="G13" s="13">
        <f>B6</f>
        <v>39700</v>
      </c>
    </row>
    <row r="14" spans="1:7" ht="14" thickBot="1">
      <c r="A14" s="7" t="s">
        <v>6</v>
      </c>
      <c r="B14" s="13">
        <v>0</v>
      </c>
      <c r="C14" s="13">
        <f>B3*B4</f>
        <v>28000.000000000004</v>
      </c>
      <c r="D14" s="13">
        <f>B3*B4</f>
        <v>28000.000000000004</v>
      </c>
      <c r="E14" s="13">
        <f>B3*B4</f>
        <v>28000.000000000004</v>
      </c>
      <c r="F14" s="13">
        <f>B3*B4</f>
        <v>28000.000000000004</v>
      </c>
      <c r="G14" s="13">
        <f>B3*B4</f>
        <v>28000.000000000004</v>
      </c>
    </row>
    <row r="15" spans="1:7" ht="14" thickBot="1">
      <c r="B15" s="16"/>
      <c r="C15" s="16"/>
      <c r="D15" s="16"/>
      <c r="E15" s="16"/>
      <c r="F15" s="16"/>
      <c r="G15" s="16"/>
    </row>
    <row r="16" spans="1:7" ht="14" thickBot="1">
      <c r="A16" s="7" t="s">
        <v>18</v>
      </c>
      <c r="B16" s="13">
        <f>B11+B12-B13-B14</f>
        <v>0</v>
      </c>
      <c r="C16" s="13">
        <f>C11+C12-C13-C14</f>
        <v>17299.999999999996</v>
      </c>
      <c r="D16" s="13">
        <f>D11+D12-D13-D14</f>
        <v>52300</v>
      </c>
      <c r="E16" s="13">
        <f t="shared" ref="E16:G16" si="0">E11+E12-E13-E14</f>
        <v>87300</v>
      </c>
      <c r="F16" s="13">
        <f t="shared" si="0"/>
        <v>122300</v>
      </c>
      <c r="G16" s="13">
        <f t="shared" si="0"/>
        <v>157300</v>
      </c>
    </row>
    <row r="17" spans="1:7" ht="14" thickBot="1"/>
    <row r="18" spans="1:7" ht="14" thickBot="1">
      <c r="A18" s="12" t="s">
        <v>13</v>
      </c>
      <c r="B18" s="17">
        <f>(B16-B3)/B3</f>
        <v>-1</v>
      </c>
      <c r="C18" s="17">
        <f>(B16+C16-B3)/B3</f>
        <v>-0.95674999999999999</v>
      </c>
      <c r="D18" s="17">
        <f>(B16+C16+D16-B3)/B3</f>
        <v>-0.82599999999999996</v>
      </c>
      <c r="E18" s="17">
        <f>(B16+C16+D16+E16-B3)/B3</f>
        <v>-0.60775000000000001</v>
      </c>
      <c r="F18" s="17">
        <f>(B16+C16+D16+316+F16-B3)/B3</f>
        <v>-0.51946000000000003</v>
      </c>
      <c r="G18" s="17">
        <f>(B16+C16+D16+E16+F16+G16-B3)/B3</f>
        <v>9.1249999999999998E-2</v>
      </c>
    </row>
    <row r="22" spans="1:7" ht="20">
      <c r="A22" s="18" t="s">
        <v>15</v>
      </c>
      <c r="B22" s="18"/>
      <c r="C22" s="18"/>
      <c r="D22" s="18"/>
      <c r="E22" s="18"/>
      <c r="F22" s="18"/>
      <c r="G22" s="18"/>
    </row>
    <row r="23" spans="1:7" ht="14" thickBot="1"/>
    <row r="24" spans="1:7" ht="14" thickBot="1">
      <c r="A24" s="7" t="s">
        <v>0</v>
      </c>
      <c r="B24" s="13">
        <v>500000</v>
      </c>
    </row>
    <row r="25" spans="1:7" ht="14" thickBot="1">
      <c r="A25" s="7" t="s">
        <v>1</v>
      </c>
      <c r="B25" s="17">
        <v>7.0000000000000007E-2</v>
      </c>
    </row>
    <row r="26" spans="1:7" ht="14" thickBot="1">
      <c r="A26" s="7" t="s">
        <v>16</v>
      </c>
      <c r="B26" s="14">
        <v>50000</v>
      </c>
    </row>
    <row r="27" spans="1:7" ht="14" thickBot="1">
      <c r="A27" s="7" t="s">
        <v>2</v>
      </c>
      <c r="B27" s="14">
        <f>SLN(500000,1000,10)</f>
        <v>49900</v>
      </c>
    </row>
    <row r="28" spans="1:7" ht="14" thickBot="1">
      <c r="A28" s="7" t="s">
        <v>3</v>
      </c>
      <c r="B28" s="14">
        <v>50000</v>
      </c>
    </row>
    <row r="30" spans="1:7" ht="14" thickBot="1"/>
    <row r="31" spans="1:7" ht="14" thickBot="1">
      <c r="A31" s="10"/>
      <c r="B31" s="7" t="s">
        <v>7</v>
      </c>
      <c r="C31" s="8" t="s">
        <v>8</v>
      </c>
      <c r="D31" s="7" t="s">
        <v>9</v>
      </c>
      <c r="E31" s="7" t="s">
        <v>10</v>
      </c>
      <c r="F31" s="7" t="s">
        <v>11</v>
      </c>
      <c r="G31" s="7" t="s">
        <v>12</v>
      </c>
    </row>
    <row r="32" spans="1:7" ht="14" thickBot="1">
      <c r="A32" s="7" t="s">
        <v>17</v>
      </c>
      <c r="B32" s="15">
        <v>0</v>
      </c>
      <c r="C32" s="13">
        <f>B32+B28</f>
        <v>50000</v>
      </c>
      <c r="D32" s="13">
        <f>C32+B28</f>
        <v>100000</v>
      </c>
      <c r="E32" s="13">
        <f>D32+B28</f>
        <v>150000</v>
      </c>
      <c r="F32" s="13">
        <f>E32+B28</f>
        <v>200000</v>
      </c>
      <c r="G32" s="13">
        <f>F32+B28</f>
        <v>250000</v>
      </c>
    </row>
    <row r="33" spans="1:7" ht="14" thickBot="1">
      <c r="A33" s="9" t="s">
        <v>4</v>
      </c>
      <c r="B33" s="13">
        <v>0</v>
      </c>
      <c r="C33" s="13">
        <f>B26</f>
        <v>50000</v>
      </c>
      <c r="D33" s="13">
        <f>B26</f>
        <v>50000</v>
      </c>
      <c r="E33" s="13">
        <f>B26</f>
        <v>50000</v>
      </c>
      <c r="F33" s="13">
        <f>B26</f>
        <v>50000</v>
      </c>
      <c r="G33" s="13">
        <f>B26</f>
        <v>50000</v>
      </c>
    </row>
    <row r="34" spans="1:7" ht="14" thickBot="1">
      <c r="A34" s="7" t="s">
        <v>5</v>
      </c>
      <c r="B34" s="13">
        <v>0</v>
      </c>
      <c r="C34" s="13">
        <f>B27</f>
        <v>49900</v>
      </c>
      <c r="D34" s="13">
        <f>B27</f>
        <v>49900</v>
      </c>
      <c r="E34" s="13">
        <f>B27</f>
        <v>49900</v>
      </c>
      <c r="F34" s="13">
        <f>B27</f>
        <v>49900</v>
      </c>
      <c r="G34" s="13">
        <f>B27</f>
        <v>49900</v>
      </c>
    </row>
    <row r="35" spans="1:7" ht="14" thickBot="1">
      <c r="A35" s="7" t="s">
        <v>6</v>
      </c>
      <c r="B35" s="13">
        <v>0</v>
      </c>
      <c r="C35" s="13">
        <f>B24*B25</f>
        <v>35000</v>
      </c>
      <c r="D35" s="13">
        <f>B24*B25</f>
        <v>35000</v>
      </c>
      <c r="E35" s="13">
        <f>B24*B25</f>
        <v>35000</v>
      </c>
      <c r="F35" s="13">
        <f>B24*B25</f>
        <v>35000</v>
      </c>
      <c r="G35" s="13">
        <f>B24*B25</f>
        <v>35000</v>
      </c>
    </row>
    <row r="36" spans="1:7" ht="14" thickBot="1">
      <c r="B36" s="16"/>
      <c r="C36" s="16"/>
      <c r="D36" s="16"/>
      <c r="E36" s="16"/>
      <c r="F36" s="16"/>
      <c r="G36" s="16"/>
    </row>
    <row r="37" spans="1:7" ht="14" thickBot="1">
      <c r="A37" s="7" t="s">
        <v>18</v>
      </c>
      <c r="B37" s="13">
        <f>B32+B33-B34-B35</f>
        <v>0</v>
      </c>
      <c r="C37" s="13">
        <f>C32+C33-C34-C35</f>
        <v>15100</v>
      </c>
      <c r="D37" s="13">
        <f>D32+D33-D34-D35</f>
        <v>65100</v>
      </c>
      <c r="E37" s="13">
        <f t="shared" ref="E37:G37" si="1">E32+E33-E34-E35</f>
        <v>115100</v>
      </c>
      <c r="F37" s="13">
        <f t="shared" si="1"/>
        <v>165100</v>
      </c>
      <c r="G37" s="13">
        <f t="shared" si="1"/>
        <v>215100</v>
      </c>
    </row>
    <row r="38" spans="1:7" ht="14" thickBot="1"/>
    <row r="39" spans="1:7" ht="14" thickBot="1">
      <c r="A39" s="12" t="s">
        <v>13</v>
      </c>
      <c r="B39" s="17">
        <f>(B37-B24)/B24</f>
        <v>-1</v>
      </c>
      <c r="C39" s="17">
        <f>(B37+C37-B24)/B24</f>
        <v>-0.9698</v>
      </c>
      <c r="D39" s="17">
        <f>(B37+C37+D37-B24)/B24</f>
        <v>-0.83960000000000001</v>
      </c>
      <c r="E39" s="17">
        <f>(B37+C37+D37+E37-B24)/B24</f>
        <v>-0.60940000000000005</v>
      </c>
      <c r="F39" s="17">
        <f>(B37+C37+D37+316+F37-B24)/B24</f>
        <v>-0.508768</v>
      </c>
      <c r="G39" s="17">
        <f>(B37+C37+D37+E37+F37+G37-B24)/B24</f>
        <v>0.151</v>
      </c>
    </row>
    <row r="43" spans="1:7" ht="20">
      <c r="A43" s="18" t="s">
        <v>19</v>
      </c>
      <c r="B43" s="18"/>
      <c r="C43" s="18"/>
      <c r="D43" s="18"/>
      <c r="E43" s="18"/>
      <c r="F43" s="18"/>
      <c r="G43" s="18"/>
    </row>
    <row r="44" spans="1:7" ht="14" thickBot="1"/>
    <row r="45" spans="1:7" ht="14" thickBot="1">
      <c r="A45" s="7" t="s">
        <v>0</v>
      </c>
      <c r="B45" s="13">
        <v>600000</v>
      </c>
    </row>
    <row r="46" spans="1:7" ht="14" thickBot="1">
      <c r="A46" s="7" t="s">
        <v>1</v>
      </c>
      <c r="B46" s="17">
        <v>7.0000000000000007E-2</v>
      </c>
    </row>
    <row r="47" spans="1:7" ht="14" thickBot="1">
      <c r="A47" s="7" t="s">
        <v>16</v>
      </c>
      <c r="B47" s="14">
        <v>50000</v>
      </c>
    </row>
    <row r="48" spans="1:7" ht="14" thickBot="1">
      <c r="A48" s="7" t="s">
        <v>2</v>
      </c>
      <c r="B48" s="14">
        <f>SLN(600000,3000,10)</f>
        <v>59700</v>
      </c>
    </row>
    <row r="49" spans="1:7" ht="14" thickBot="1">
      <c r="A49" s="7" t="s">
        <v>3</v>
      </c>
      <c r="B49" s="14">
        <v>55000</v>
      </c>
    </row>
    <row r="51" spans="1:7" ht="14" thickBot="1"/>
    <row r="52" spans="1:7" ht="14" thickBot="1">
      <c r="A52" s="10"/>
      <c r="B52" s="7" t="s">
        <v>7</v>
      </c>
      <c r="C52" s="8" t="s">
        <v>8</v>
      </c>
      <c r="D52" s="7" t="s">
        <v>9</v>
      </c>
      <c r="E52" s="7" t="s">
        <v>10</v>
      </c>
      <c r="F52" s="7" t="s">
        <v>11</v>
      </c>
      <c r="G52" s="7" t="s">
        <v>12</v>
      </c>
    </row>
    <row r="53" spans="1:7" ht="14" thickBot="1">
      <c r="A53" s="7" t="s">
        <v>17</v>
      </c>
      <c r="B53" s="15">
        <v>0</v>
      </c>
      <c r="C53" s="13">
        <f>B53+B49</f>
        <v>55000</v>
      </c>
      <c r="D53" s="13">
        <f>C53+B49</f>
        <v>110000</v>
      </c>
      <c r="E53" s="13">
        <f>D53+B49</f>
        <v>165000</v>
      </c>
      <c r="F53" s="13">
        <f>E53+B49</f>
        <v>220000</v>
      </c>
      <c r="G53" s="13">
        <f>F53+B49</f>
        <v>275000</v>
      </c>
    </row>
    <row r="54" spans="1:7" ht="14" thickBot="1">
      <c r="A54" s="9" t="s">
        <v>4</v>
      </c>
      <c r="B54" s="13">
        <v>0</v>
      </c>
      <c r="C54" s="13">
        <f>B47</f>
        <v>50000</v>
      </c>
      <c r="D54" s="13">
        <f>B47</f>
        <v>50000</v>
      </c>
      <c r="E54" s="13">
        <f>B47</f>
        <v>50000</v>
      </c>
      <c r="F54" s="13">
        <f>B47</f>
        <v>50000</v>
      </c>
      <c r="G54" s="13">
        <f>B47</f>
        <v>50000</v>
      </c>
    </row>
    <row r="55" spans="1:7" ht="14" thickBot="1">
      <c r="A55" s="7" t="s">
        <v>5</v>
      </c>
      <c r="B55" s="13">
        <v>0</v>
      </c>
      <c r="C55" s="13">
        <f>B48</f>
        <v>59700</v>
      </c>
      <c r="D55" s="13">
        <f>B48</f>
        <v>59700</v>
      </c>
      <c r="E55" s="13">
        <f>B48</f>
        <v>59700</v>
      </c>
      <c r="F55" s="13">
        <f>B48</f>
        <v>59700</v>
      </c>
      <c r="G55" s="13">
        <f>B48</f>
        <v>59700</v>
      </c>
    </row>
    <row r="56" spans="1:7" ht="14" thickBot="1">
      <c r="A56" s="7" t="s">
        <v>6</v>
      </c>
      <c r="B56" s="13">
        <v>0</v>
      </c>
      <c r="C56" s="13">
        <f>B45*B46</f>
        <v>42000.000000000007</v>
      </c>
      <c r="D56" s="13">
        <f>B45*B46</f>
        <v>42000.000000000007</v>
      </c>
      <c r="E56" s="13">
        <f>B45*B46</f>
        <v>42000.000000000007</v>
      </c>
      <c r="F56" s="13">
        <f>B45*B46</f>
        <v>42000.000000000007</v>
      </c>
      <c r="G56" s="13">
        <f>B45*B46</f>
        <v>42000.000000000007</v>
      </c>
    </row>
    <row r="57" spans="1:7" ht="14" thickBot="1">
      <c r="B57" s="16"/>
      <c r="C57" s="16"/>
      <c r="D57" s="16"/>
      <c r="E57" s="16"/>
      <c r="F57" s="16"/>
      <c r="G57" s="16"/>
    </row>
    <row r="58" spans="1:7" ht="14" thickBot="1">
      <c r="A58" s="7" t="s">
        <v>18</v>
      </c>
      <c r="B58" s="13">
        <f>B53+B54-B55-B56</f>
        <v>0</v>
      </c>
      <c r="C58" s="13">
        <f>C53+C54-C55-C56</f>
        <v>3299.9999999999927</v>
      </c>
      <c r="D58" s="13">
        <f>D53+D54-D55-D56</f>
        <v>58299.999999999993</v>
      </c>
      <c r="E58" s="13">
        <f t="shared" ref="E58:G58" si="2">E53+E54-E55-E56</f>
        <v>113300</v>
      </c>
      <c r="F58" s="13">
        <f t="shared" si="2"/>
        <v>168300</v>
      </c>
      <c r="G58" s="13">
        <f t="shared" si="2"/>
        <v>223300</v>
      </c>
    </row>
    <row r="59" spans="1:7" ht="14" thickBot="1"/>
    <row r="60" spans="1:7" ht="14" thickBot="1">
      <c r="A60" s="12" t="s">
        <v>13</v>
      </c>
      <c r="B60" s="17">
        <f>(B58-B45)/B45</f>
        <v>-1</v>
      </c>
      <c r="C60" s="17">
        <f>(B58+C58-B45)/B45</f>
        <v>-0.99450000000000005</v>
      </c>
      <c r="D60" s="17">
        <f>(B58+C58+D58-B45)/B45</f>
        <v>-0.89733333333333332</v>
      </c>
      <c r="E60" s="17">
        <f>(B58+C58+D58+E58-B45)/B45</f>
        <v>-0.70850000000000002</v>
      </c>
      <c r="F60" s="17">
        <f>(B58+C58+D58+316+F58-B45)/B45</f>
        <v>-0.61630666666666667</v>
      </c>
      <c r="G60" s="17">
        <f>(B58+C58+D58+E58+F58+G58-B45)/B45</f>
        <v>-5.5833333333333332E-2</v>
      </c>
    </row>
    <row r="64" spans="1:7" ht="20">
      <c r="A64" s="18" t="s">
        <v>20</v>
      </c>
      <c r="B64" s="18"/>
      <c r="C64" s="18"/>
      <c r="D64" s="18"/>
      <c r="E64" s="18"/>
      <c r="F64" s="18"/>
      <c r="G64" s="18"/>
    </row>
    <row r="65" spans="1:7" ht="14" thickBot="1"/>
    <row r="66" spans="1:7" ht="14" thickBot="1">
      <c r="A66" s="7" t="s">
        <v>0</v>
      </c>
      <c r="B66" s="13">
        <v>300000</v>
      </c>
    </row>
    <row r="67" spans="1:7" ht="14" thickBot="1">
      <c r="A67" s="7" t="s">
        <v>1</v>
      </c>
      <c r="B67" s="17">
        <v>7.0000000000000007E-2</v>
      </c>
    </row>
    <row r="68" spans="1:7" ht="14" thickBot="1">
      <c r="A68" s="7" t="s">
        <v>16</v>
      </c>
      <c r="B68" s="14">
        <v>35000</v>
      </c>
    </row>
    <row r="69" spans="1:7" ht="14" thickBot="1">
      <c r="A69" s="7" t="s">
        <v>2</v>
      </c>
      <c r="B69" s="14">
        <f>SLN(300000,500,10)</f>
        <v>29950</v>
      </c>
    </row>
    <row r="70" spans="1:7" ht="14" thickBot="1">
      <c r="A70" s="7" t="s">
        <v>3</v>
      </c>
      <c r="B70" s="14">
        <v>35000</v>
      </c>
    </row>
    <row r="72" spans="1:7" ht="14" thickBot="1"/>
    <row r="73" spans="1:7" ht="14" thickBot="1">
      <c r="A73" s="10"/>
      <c r="B73" s="7" t="s">
        <v>7</v>
      </c>
      <c r="C73" s="8" t="s">
        <v>8</v>
      </c>
      <c r="D73" s="7" t="s">
        <v>9</v>
      </c>
      <c r="E73" s="7" t="s">
        <v>10</v>
      </c>
      <c r="F73" s="7" t="s">
        <v>11</v>
      </c>
      <c r="G73" s="7" t="s">
        <v>12</v>
      </c>
    </row>
    <row r="74" spans="1:7" ht="14" thickBot="1">
      <c r="A74" s="7" t="s">
        <v>17</v>
      </c>
      <c r="B74" s="15">
        <v>0</v>
      </c>
      <c r="C74" s="13">
        <f>B74+B70</f>
        <v>35000</v>
      </c>
      <c r="D74" s="13">
        <f>C74+B70</f>
        <v>70000</v>
      </c>
      <c r="E74" s="13">
        <f>D74+B70</f>
        <v>105000</v>
      </c>
      <c r="F74" s="13">
        <f>E74+B70</f>
        <v>140000</v>
      </c>
      <c r="G74" s="13">
        <f>F74+B70</f>
        <v>175000</v>
      </c>
    </row>
    <row r="75" spans="1:7" ht="14" thickBot="1">
      <c r="A75" s="9" t="s">
        <v>4</v>
      </c>
      <c r="B75" s="13">
        <v>0</v>
      </c>
      <c r="C75" s="13">
        <f>B68</f>
        <v>35000</v>
      </c>
      <c r="D75" s="13">
        <f>B68</f>
        <v>35000</v>
      </c>
      <c r="E75" s="13">
        <f>B68</f>
        <v>35000</v>
      </c>
      <c r="F75" s="13">
        <f>B68</f>
        <v>35000</v>
      </c>
      <c r="G75" s="13">
        <f>B68</f>
        <v>35000</v>
      </c>
    </row>
    <row r="76" spans="1:7" ht="14" thickBot="1">
      <c r="A76" s="7" t="s">
        <v>5</v>
      </c>
      <c r="B76" s="13">
        <v>0</v>
      </c>
      <c r="C76" s="13">
        <f>B69</f>
        <v>29950</v>
      </c>
      <c r="D76" s="13">
        <f>B69</f>
        <v>29950</v>
      </c>
      <c r="E76" s="13">
        <f>B69</f>
        <v>29950</v>
      </c>
      <c r="F76" s="13">
        <f>B69</f>
        <v>29950</v>
      </c>
      <c r="G76" s="13">
        <f>B69</f>
        <v>29950</v>
      </c>
    </row>
    <row r="77" spans="1:7" ht="14" thickBot="1">
      <c r="A77" s="7" t="s">
        <v>6</v>
      </c>
      <c r="B77" s="13">
        <v>0</v>
      </c>
      <c r="C77" s="13">
        <f>B66*B67</f>
        <v>21000.000000000004</v>
      </c>
      <c r="D77" s="13">
        <f>B66*B67</f>
        <v>21000.000000000004</v>
      </c>
      <c r="E77" s="13">
        <f>B66*B67</f>
        <v>21000.000000000004</v>
      </c>
      <c r="F77" s="13">
        <f>B66*B67</f>
        <v>21000.000000000004</v>
      </c>
      <c r="G77" s="13">
        <f>B66*B67</f>
        <v>21000.000000000004</v>
      </c>
    </row>
    <row r="78" spans="1:7" ht="14" thickBot="1">
      <c r="B78" s="16"/>
      <c r="C78" s="16"/>
      <c r="D78" s="16"/>
      <c r="E78" s="16"/>
      <c r="F78" s="16"/>
      <c r="G78" s="16"/>
    </row>
    <row r="79" spans="1:7" ht="14" thickBot="1">
      <c r="A79" s="7" t="s">
        <v>18</v>
      </c>
      <c r="B79" s="13">
        <f>B74+B75-B76-B77</f>
        <v>0</v>
      </c>
      <c r="C79" s="13">
        <f>C74+C75-C76-C77</f>
        <v>19049.999999999996</v>
      </c>
      <c r="D79" s="13">
        <f>D74+D75-D76-D77</f>
        <v>54050</v>
      </c>
      <c r="E79" s="13">
        <f t="shared" ref="E79:G79" si="3">E74+E75-E76-E77</f>
        <v>89050</v>
      </c>
      <c r="F79" s="13">
        <f t="shared" si="3"/>
        <v>124050</v>
      </c>
      <c r="G79" s="13">
        <f t="shared" si="3"/>
        <v>159050</v>
      </c>
    </row>
    <row r="80" spans="1:7" ht="14" thickBot="1"/>
    <row r="81" spans="1:7" ht="14" thickBot="1">
      <c r="A81" s="12" t="s">
        <v>13</v>
      </c>
      <c r="B81" s="17">
        <f>(B79-B66)/B66</f>
        <v>-1</v>
      </c>
      <c r="C81" s="17">
        <f>(B79+C79-B66)/B66</f>
        <v>-0.9365</v>
      </c>
      <c r="D81" s="17">
        <f>(B79+C79+D79-B66)/B66</f>
        <v>-0.7563333333333333</v>
      </c>
      <c r="E81" s="17">
        <f>(B79+C79+D79+E79-B66)/B66</f>
        <v>-0.45950000000000002</v>
      </c>
      <c r="F81" s="17">
        <f>(B79+C79+D79+316+F79-B66)/B66</f>
        <v>-0.34177999999999997</v>
      </c>
      <c r="G81" s="17">
        <f>(B79+C79+D79+E79+F79+G79-B66)/B66</f>
        <v>0.48416666666666669</v>
      </c>
    </row>
    <row r="85" spans="1:7" ht="20">
      <c r="A85" s="18" t="s">
        <v>21</v>
      </c>
      <c r="B85" s="18"/>
      <c r="C85" s="18"/>
      <c r="D85" s="18"/>
      <c r="E85" s="18"/>
      <c r="F85" s="18"/>
      <c r="G85" s="18"/>
    </row>
    <row r="86" spans="1:7" ht="14" thickBot="1"/>
    <row r="87" spans="1:7" ht="14" thickBot="1">
      <c r="A87" s="7" t="s">
        <v>0</v>
      </c>
      <c r="B87" s="13">
        <v>450000</v>
      </c>
    </row>
    <row r="88" spans="1:7" ht="14" thickBot="1">
      <c r="A88" s="7" t="s">
        <v>1</v>
      </c>
      <c r="B88" s="17">
        <v>7.0000000000000007E-2</v>
      </c>
    </row>
    <row r="89" spans="1:7" ht="14" thickBot="1">
      <c r="A89" s="7" t="s">
        <v>16</v>
      </c>
      <c r="B89" s="14">
        <v>50000</v>
      </c>
    </row>
    <row r="90" spans="1:7" ht="14" thickBot="1">
      <c r="A90" s="7" t="s">
        <v>2</v>
      </c>
      <c r="B90" s="14">
        <f>SLN(450000,1000,10)</f>
        <v>44900</v>
      </c>
    </row>
    <row r="91" spans="1:7" ht="14" thickBot="1">
      <c r="A91" s="7" t="s">
        <v>3</v>
      </c>
      <c r="B91" s="14">
        <v>40000</v>
      </c>
    </row>
    <row r="93" spans="1:7" ht="14" thickBot="1"/>
    <row r="94" spans="1:7" ht="14" thickBot="1">
      <c r="A94" s="10"/>
      <c r="B94" s="7" t="s">
        <v>7</v>
      </c>
      <c r="C94" s="8" t="s">
        <v>8</v>
      </c>
      <c r="D94" s="7" t="s">
        <v>9</v>
      </c>
      <c r="E94" s="7" t="s">
        <v>10</v>
      </c>
      <c r="F94" s="7" t="s">
        <v>11</v>
      </c>
      <c r="G94" s="7" t="s">
        <v>12</v>
      </c>
    </row>
    <row r="95" spans="1:7" ht="14" thickBot="1">
      <c r="A95" s="7" t="s">
        <v>17</v>
      </c>
      <c r="B95" s="15">
        <v>0</v>
      </c>
      <c r="C95" s="13">
        <f>B95+B91</f>
        <v>40000</v>
      </c>
      <c r="D95" s="13">
        <f>C95+B91</f>
        <v>80000</v>
      </c>
      <c r="E95" s="13">
        <f>D95+B91</f>
        <v>120000</v>
      </c>
      <c r="F95" s="13">
        <f>E95+B91</f>
        <v>160000</v>
      </c>
      <c r="G95" s="13">
        <f>F95+B91</f>
        <v>200000</v>
      </c>
    </row>
    <row r="96" spans="1:7" ht="14" thickBot="1">
      <c r="A96" s="9" t="s">
        <v>4</v>
      </c>
      <c r="B96" s="13">
        <v>0</v>
      </c>
      <c r="C96" s="13">
        <f>B89</f>
        <v>50000</v>
      </c>
      <c r="D96" s="13">
        <f>B89</f>
        <v>50000</v>
      </c>
      <c r="E96" s="13">
        <f>B89</f>
        <v>50000</v>
      </c>
      <c r="F96" s="13">
        <f>B89</f>
        <v>50000</v>
      </c>
      <c r="G96" s="13">
        <f>B89</f>
        <v>50000</v>
      </c>
    </row>
    <row r="97" spans="1:7" ht="14" thickBot="1">
      <c r="A97" s="7" t="s">
        <v>5</v>
      </c>
      <c r="B97" s="13">
        <v>0</v>
      </c>
      <c r="C97" s="13">
        <f>B90</f>
        <v>44900</v>
      </c>
      <c r="D97" s="13">
        <f>B90</f>
        <v>44900</v>
      </c>
      <c r="E97" s="13">
        <f>B90</f>
        <v>44900</v>
      </c>
      <c r="F97" s="13">
        <f>B90</f>
        <v>44900</v>
      </c>
      <c r="G97" s="13">
        <f>B90</f>
        <v>44900</v>
      </c>
    </row>
    <row r="98" spans="1:7" ht="14" thickBot="1">
      <c r="A98" s="7" t="s">
        <v>6</v>
      </c>
      <c r="B98" s="13">
        <v>0</v>
      </c>
      <c r="C98" s="13">
        <f>B87*B88</f>
        <v>31500.000000000004</v>
      </c>
      <c r="D98" s="13">
        <f>B87*B88</f>
        <v>31500.000000000004</v>
      </c>
      <c r="E98" s="13">
        <f>B87*B88</f>
        <v>31500.000000000004</v>
      </c>
      <c r="F98" s="13">
        <f>B87*B88</f>
        <v>31500.000000000004</v>
      </c>
      <c r="G98" s="13">
        <f>B87*B88</f>
        <v>31500.000000000004</v>
      </c>
    </row>
    <row r="99" spans="1:7" ht="14" thickBot="1">
      <c r="B99" s="16"/>
      <c r="C99" s="16"/>
      <c r="D99" s="16"/>
      <c r="E99" s="16"/>
      <c r="F99" s="16"/>
      <c r="G99" s="16"/>
    </row>
    <row r="100" spans="1:7" ht="14" thickBot="1">
      <c r="A100" s="7" t="s">
        <v>18</v>
      </c>
      <c r="B100" s="13">
        <f>B95+B96-B97-B98</f>
        <v>0</v>
      </c>
      <c r="C100" s="13">
        <f>C95+C96-C97-C98</f>
        <v>13599.999999999996</v>
      </c>
      <c r="D100" s="13">
        <f>D95+D96-D97-D98</f>
        <v>53600</v>
      </c>
      <c r="E100" s="13">
        <f t="shared" ref="E100:G100" si="4">E95+E96-E97-E98</f>
        <v>93600</v>
      </c>
      <c r="F100" s="13">
        <f t="shared" si="4"/>
        <v>133600</v>
      </c>
      <c r="G100" s="13">
        <f t="shared" si="4"/>
        <v>173600</v>
      </c>
    </row>
    <row r="101" spans="1:7" ht="14" thickBot="1"/>
    <row r="102" spans="1:7" ht="14" thickBot="1">
      <c r="A102" s="12" t="s">
        <v>13</v>
      </c>
      <c r="B102" s="17">
        <f>(B100-B87)/B87</f>
        <v>-1</v>
      </c>
      <c r="C102" s="17">
        <f>(B100+C100-B87)/B87</f>
        <v>-0.96977777777777774</v>
      </c>
      <c r="D102" s="17">
        <f>(B100+C100+D100-B87)/B87</f>
        <v>-0.85066666666666668</v>
      </c>
      <c r="E102" s="17">
        <f>(B100+C100+D100+E100-B87)/B87</f>
        <v>-0.64266666666666672</v>
      </c>
      <c r="F102" s="17">
        <f>(B100+C100+D100+316+F100-B87)/B87</f>
        <v>-0.55307555555555554</v>
      </c>
      <c r="G102" s="17">
        <f>(B100+C100+D100+E100+F100+G100-B87)/B87</f>
        <v>0.04</v>
      </c>
    </row>
  </sheetData>
  <mergeCells count="5">
    <mergeCell ref="A1:G1"/>
    <mergeCell ref="A22:G22"/>
    <mergeCell ref="A43:G43"/>
    <mergeCell ref="A64:G64"/>
    <mergeCell ref="A85:G85"/>
  </mergeCells>
  <phoneticPr fontId="1" type="noConversion"/>
  <conditionalFormatting sqref="B18:G18 B39:G39 B60:G60 B81:G81 B102:G102">
    <cfRule type="cellIs" dxfId="0" priority="0" stopIfTrue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3" x14ac:dyDescent="0"/>
  <sheetData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Analysis</vt:lpstr>
      <vt:lpstr>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Major</dc:creator>
  <cp:lastModifiedBy>Sarah Major</cp:lastModifiedBy>
  <dcterms:created xsi:type="dcterms:W3CDTF">2010-09-26T16:04:41Z</dcterms:created>
  <dcterms:modified xsi:type="dcterms:W3CDTF">2013-07-02T01:06:40Z</dcterms:modified>
</cp:coreProperties>
</file>